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FAA92CA1-A994-4CC5-B03F-AF5B9497C909}" xr6:coauthVersionLast="36" xr6:coauthVersionMax="36" xr10:uidLastSave="{00000000-0000-0000-0000-000000000000}"/>
  <bookViews>
    <workbookView xWindow="0" yWindow="0" windowWidth="23040" windowHeight="10050" xr2:uid="{00000000-000D-0000-FFFF-FFFF00000000}"/>
  </bookViews>
  <sheets>
    <sheet name="VUE D'ENSEMBLE" sheetId="1" r:id="rId1"/>
    <sheet name="ACTIFS" sheetId="2" r:id="rId2"/>
    <sheet name="PASSIFS" sheetId="3" r:id="rId3"/>
    <sheet name="calculations" sheetId="4" state="hidden" r:id="rId4"/>
  </sheets>
  <definedNames>
    <definedName name="NetWorth">calculations!$C$23</definedName>
    <definedName name="_xlnm.Print_Area" localSheetId="0">'VUE D''ENSEMBLE'!$A$1:$H$20</definedName>
    <definedName name="TotalAssets">calculations!$C$15</definedName>
    <definedName name="TotalLiabilites">calculations!$C$20</definedName>
  </definedNames>
  <calcPr calcId="162913"/>
</workbook>
</file>

<file path=xl/calcChain.xml><?xml version="1.0" encoding="utf-8"?>
<calcChain xmlns="http://schemas.openxmlformats.org/spreadsheetml/2006/main">
  <c r="E24" i="2" l="1"/>
  <c r="B14" i="4" l="1"/>
  <c r="B13" i="4"/>
  <c r="C19" i="4"/>
  <c r="C18" i="4"/>
  <c r="B19" i="4"/>
  <c r="B18" i="4"/>
  <c r="C14" i="4"/>
  <c r="C13" i="4"/>
  <c r="C12" i="4"/>
  <c r="B12" i="4"/>
  <c r="C11" i="4"/>
  <c r="B11" i="4"/>
  <c r="C20" i="4" l="1"/>
  <c r="C15" i="4"/>
  <c r="B13" i="3" l="1"/>
  <c r="G12" i="1"/>
  <c r="B13" i="2"/>
  <c r="D12" i="1"/>
  <c r="C23" i="4"/>
  <c r="B12" i="1" s="1"/>
  <c r="I14" i="2"/>
  <c r="I14" i="3"/>
  <c r="E14" i="3"/>
  <c r="I24" i="2"/>
  <c r="E14" i="2"/>
</calcChain>
</file>

<file path=xl/sharedStrings.xml><?xml version="1.0" encoding="utf-8"?>
<sst xmlns="http://schemas.openxmlformats.org/spreadsheetml/2006/main" count="87" uniqueCount="61">
  <si>
    <t>Total Assets</t>
  </si>
  <si>
    <t>Total Liabilities</t>
  </si>
  <si>
    <t>Net Worth</t>
  </si>
  <si>
    <t>*** This sheet should remain hidden ***</t>
  </si>
  <si>
    <t xml:space="preserve"> </t>
  </si>
  <si>
    <t>ACTIFS</t>
  </si>
  <si>
    <t>PASSIFS</t>
  </si>
  <si>
    <t>VUE D'ENSEMBLE</t>
  </si>
  <si>
    <t>ACTIFS NETS</t>
  </si>
  <si>
    <t>Tous les actifs</t>
  </si>
  <si>
    <t>TRÉSORERIE</t>
  </si>
  <si>
    <t>INVESTISSEMENTS</t>
  </si>
  <si>
    <t>RETRAITE</t>
  </si>
  <si>
    <t>PRIVÉ</t>
  </si>
  <si>
    <t>NON-COUVERT</t>
  </si>
  <si>
    <t>COUVERT</t>
  </si>
  <si>
    <t>Tous les passifs</t>
  </si>
  <si>
    <t>TOTAL DES ACTIFS</t>
  </si>
  <si>
    <t>MONTANT</t>
  </si>
  <si>
    <t>Trésorerie réelle disponible</t>
  </si>
  <si>
    <t>Comptes courants</t>
  </si>
  <si>
    <t>Comptes épargne</t>
  </si>
  <si>
    <t>Comptes en bourse</t>
  </si>
  <si>
    <t>Fonds monétaire</t>
  </si>
  <si>
    <t>Certificats de dépôt</t>
  </si>
  <si>
    <t>Obligations d'État</t>
  </si>
  <si>
    <t>Montant de l'assurance-vie</t>
  </si>
  <si>
    <t>TOTAL</t>
  </si>
  <si>
    <t>Actions</t>
  </si>
  <si>
    <t>Obligations</t>
  </si>
  <si>
    <t>Fonds d'investissement</t>
  </si>
  <si>
    <t>Participations / Crowdfunding</t>
  </si>
  <si>
    <t>Prêts P2P</t>
  </si>
  <si>
    <t>Autres</t>
  </si>
  <si>
    <t>Retraite</t>
  </si>
  <si>
    <t xml:space="preserve">Prévoyance </t>
  </si>
  <si>
    <t>Autres plans de paiement</t>
  </si>
  <si>
    <t>Autres valeurs d'actifs</t>
  </si>
  <si>
    <t>Fourrures et bijoux</t>
  </si>
  <si>
    <t>Mobilier de votre appartement</t>
  </si>
  <si>
    <t>Voiture</t>
  </si>
  <si>
    <t>Objets de collection</t>
  </si>
  <si>
    <t>Résidence secondaire</t>
  </si>
  <si>
    <t>Résidence principale</t>
  </si>
  <si>
    <t>PERSONNEL</t>
  </si>
  <si>
    <t>NON COUVERT</t>
  </si>
  <si>
    <t>DETTE</t>
  </si>
  <si>
    <t>Dettes de cartes de crédit</t>
  </si>
  <si>
    <t>Comptes de débit</t>
  </si>
  <si>
    <t>Prêt étudiant</t>
  </si>
  <si>
    <t>Pension alimentaire</t>
  </si>
  <si>
    <t>Pension alimentaire pour enfant</t>
  </si>
  <si>
    <t>Dettes fiscales</t>
  </si>
  <si>
    <t>Prêt auto</t>
  </si>
  <si>
    <t>Crédit à la consommation</t>
  </si>
  <si>
    <t>Hypothèque</t>
  </si>
  <si>
    <t>Deuxième hypothèque</t>
  </si>
  <si>
    <t>Autres prêts</t>
  </si>
  <si>
    <t>Dettes fisacles</t>
  </si>
  <si>
    <t>TOTAL DES PASSIFS</t>
  </si>
  <si>
    <t>PASSIFS 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</si>
</sst>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&quot;$&quot;#,##0"/>
  </numFmts>
  <fonts count="16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6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9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2" fillId="3" borderId="0" xfId="0" applyFont="1" applyFill="1"/>
    <xf numFmtId="164" fontId="2" fillId="3" borderId="0" xfId="0" applyNumberFormat="1" applyFont="1" applyFill="1" applyAlignment="1">
      <alignment horizontal="right" indent="1"/>
    </xf>
    <xf numFmtId="0" fontId="2" fillId="4" borderId="0" xfId="0" applyFont="1" applyFill="1"/>
    <xf numFmtId="164" fontId="2" fillId="4" borderId="0" xfId="0" applyNumberFormat="1" applyFont="1" applyFill="1" applyAlignment="1">
      <alignment horizontal="right" indent="1"/>
    </xf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44" fontId="9" fillId="2" borderId="6" xfId="5" applyFont="1" applyFill="1" applyBorder="1" applyAlignment="1">
      <alignment horizontal="center"/>
    </xf>
    <xf numFmtId="44" fontId="10" fillId="2" borderId="6" xfId="5" applyFont="1" applyFill="1" applyBorder="1" applyAlignment="1">
      <alignment horizontal="center"/>
    </xf>
    <xf numFmtId="0" fontId="0" fillId="2" borderId="0" xfId="0" applyAlignment="1">
      <alignment horizontal="center"/>
    </xf>
    <xf numFmtId="44" fontId="9" fillId="2" borderId="0" xfId="5" applyFont="1" applyFill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6">
    <cellStyle name="Currency" xfId="5" builtinId="4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4" builtinId="15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 xr9:uid="{00000000-0011-0000-FFFF-FFFF00000000}">
      <tableStyleElement type="wholeTable" dxfId="44"/>
      <tableStyleElement type="headerRow" dxfId="43"/>
      <tableStyleElement type="firstColumn" dxfId="42"/>
      <tableStyleElement type="secondRowStripe" dxfId="41"/>
    </tableStyle>
    <tableStyle name="Investment Table" pivot="0" count="4" xr9:uid="{00000000-0011-0000-FFFF-FFFF01000000}">
      <tableStyleElement type="wholeTable" dxfId="40"/>
      <tableStyleElement type="headerRow" dxfId="39"/>
      <tableStyleElement type="firstColumn" dxfId="38"/>
      <tableStyleElement type="secondRowStripe" dxfId="37"/>
    </tableStyle>
    <tableStyle name="Personal Table" pivot="0" count="4" xr9:uid="{00000000-0011-0000-FFFF-FFFF02000000}">
      <tableStyleElement type="wholeTable" dxfId="36"/>
      <tableStyleElement type="headerRow" dxfId="35"/>
      <tableStyleElement type="firstColumn" dxfId="34"/>
      <tableStyleElement type="secondRowStripe" dxfId="33"/>
    </tableStyle>
    <tableStyle name="Retirement Table" pivot="0" count="4" xr9:uid="{00000000-0011-0000-FFFF-FFFF03000000}">
      <tableStyleElement type="wholeTable" dxfId="32"/>
      <tableStyleElement type="headerRow" dxfId="31"/>
      <tableStyleElement type="firstColumn" dxfId="30"/>
      <tableStyleElement type="secondRowStripe" dxfId="29"/>
    </tableStyle>
    <tableStyle name="Secured Table" pivot="0" count="4" xr9:uid="{00000000-0011-0000-FFFF-FFFF04000000}">
      <tableStyleElement type="wholeTable" dxfId="28"/>
      <tableStyleElement type="headerRow" dxfId="27"/>
      <tableStyleElement type="firstColumn" dxfId="26"/>
      <tableStyleElement type="secondRowStripe" dxfId="25"/>
    </tableStyle>
    <tableStyle name="Unsecured Table" pivot="0" count="4" xr9:uid="{00000000-0011-0000-FFFF-FFFF05000000}">
      <tableStyleElement type="wholeTable" dxfId="24"/>
      <tableStyleElement type="headerRow" dxfId="23"/>
      <tableStyleElement type="firstColumn" dxfId="22"/>
      <tableStyleElement type="secondRowStripe" dxfId="21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8152-4EF5-A94C-7C239C09268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8152-4EF5-A94C-7C239C09268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152-4EF5-A94C-7C239C09268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8152-4EF5-A94C-7C239C09268B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TRÉSORERIE</c:v>
                </c:pt>
                <c:pt idx="1">
                  <c:v>INVESTISSEMENTS</c:v>
                </c:pt>
                <c:pt idx="2">
                  <c:v>RETRAITE</c:v>
                </c:pt>
                <c:pt idx="3">
                  <c:v>PERSONNEL</c:v>
                </c:pt>
              </c:strCache>
            </c:strRef>
          </c:cat>
          <c:val>
            <c:numRef>
              <c:f>calculations!$C$11:$C$14</c:f>
              <c:numCache>
                <c:formatCode>"$"#\ ##0</c:formatCode>
                <c:ptCount val="4"/>
                <c:pt idx="0">
                  <c:v>46300</c:v>
                </c:pt>
                <c:pt idx="1">
                  <c:v>35000</c:v>
                </c:pt>
                <c:pt idx="2">
                  <c:v>20000</c:v>
                </c:pt>
                <c:pt idx="3">
                  <c:v>230300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52-4EF5-A94C-7C239C09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463-4E68-B9F2-D981A21C8D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463-4E68-B9F2-D981A21C8D78}"/>
              </c:ext>
            </c:extLst>
          </c:dPt>
          <c:cat>
            <c:strRef>
              <c:f>calculations!$B$18:$B$19</c:f>
              <c:strCache>
                <c:ptCount val="2"/>
                <c:pt idx="0">
                  <c:v>NON COUVERT</c:v>
                </c:pt>
                <c:pt idx="1">
                  <c:v>COUVERT</c:v>
                </c:pt>
              </c:strCache>
            </c:strRef>
          </c:cat>
          <c:val>
            <c:numRef>
              <c:f>calculations!$C$18:$C$19</c:f>
              <c:numCache>
                <c:formatCode>"$"#\ ##0</c:formatCode>
                <c:ptCount val="2"/>
                <c:pt idx="0">
                  <c:v>16700</c:v>
                </c:pt>
                <c:pt idx="1">
                  <c:v>164500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3-4E68-B9F2-D981A21C8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998A-44FE-A501-593A505B473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998A-44FE-A501-593A505B473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998A-44FE-A501-593A505B473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98A-44FE-A501-593A505B4735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TRÉSORERIE</c:v>
                </c:pt>
                <c:pt idx="1">
                  <c:v>INVESTISSEMENTS</c:v>
                </c:pt>
                <c:pt idx="2">
                  <c:v>RETRAITE</c:v>
                </c:pt>
                <c:pt idx="3">
                  <c:v>PERSONNEL</c:v>
                </c:pt>
              </c:strCache>
            </c:strRef>
          </c:cat>
          <c:val>
            <c:numRef>
              <c:f>calculations!$C$11:$C$14</c:f>
              <c:numCache>
                <c:formatCode>"$"#\ ##0</c:formatCode>
                <c:ptCount val="4"/>
                <c:pt idx="0">
                  <c:v>46300</c:v>
                </c:pt>
                <c:pt idx="1">
                  <c:v>35000</c:v>
                </c:pt>
                <c:pt idx="2">
                  <c:v>20000</c:v>
                </c:pt>
                <c:pt idx="3">
                  <c:v>230300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8A-44FE-A501-593A505B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440-4AC1-87B9-ABFB060FF3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440-4AC1-87B9-ABFB060FF37F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TRÉSORERIE</c:v>
                </c:pt>
                <c:pt idx="1">
                  <c:v>INVESTISSEMENTS</c:v>
                </c:pt>
                <c:pt idx="2">
                  <c:v>RETRAITE</c:v>
                </c:pt>
                <c:pt idx="3">
                  <c:v>PERSONNEL</c:v>
                </c:pt>
              </c:strCache>
            </c:strRef>
          </c:cat>
          <c:val>
            <c:numRef>
              <c:f>calculations!$C$18:$C$19</c:f>
              <c:numCache>
                <c:formatCode>"$"#\ ##0</c:formatCode>
                <c:ptCount val="2"/>
                <c:pt idx="0">
                  <c:v>16700</c:v>
                </c:pt>
                <c:pt idx="1">
                  <c:v>164500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40-4AC1-87B9-ABFB060F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CTIFS!F5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#PASSIFS!F5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ASSIFS!F5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ACTIFS!F5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4</xdr:row>
      <xdr:rowOff>0</xdr:rowOff>
    </xdr:from>
    <xdr:to>
      <xdr:col>3</xdr:col>
      <xdr:colOff>2341032</xdr:colOff>
      <xdr:row>10</xdr:row>
      <xdr:rowOff>93586</xdr:rowOff>
    </xdr:to>
    <xdr:graphicFrame macro="">
      <xdr:nvGraphicFramePr>
        <xdr:cNvPr id="20" name="Total Assets Summary" descr="Donut chart showing a summary of assets" title="Total Asset Summary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4</xdr:row>
      <xdr:rowOff>34020</xdr:rowOff>
    </xdr:from>
    <xdr:to>
      <xdr:col>6</xdr:col>
      <xdr:colOff>2238022</xdr:colOff>
      <xdr:row>10</xdr:row>
      <xdr:rowOff>93586</xdr:rowOff>
    </xdr:to>
    <xdr:graphicFrame macro="">
      <xdr:nvGraphicFramePr>
        <xdr:cNvPr id="27" name="Total Liability Summary" descr="Donut chart showing a summary of liabilities" title="Total Liability Summary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18</xdr:row>
      <xdr:rowOff>46018</xdr:rowOff>
    </xdr:from>
    <xdr:to>
      <xdr:col>3</xdr:col>
      <xdr:colOff>2166718</xdr:colOff>
      <xdr:row>19</xdr:row>
      <xdr:rowOff>56144</xdr:rowOff>
    </xdr:to>
    <xdr:sp macro="" textlink="">
      <xdr:nvSpPr>
        <xdr:cNvPr id="17" name="View Assets" descr="Click to view and modify assets" title="View Assets">
          <a:hlinkClick xmlns:r="http://schemas.openxmlformats.org/officeDocument/2006/relationships" r:id="rId3" tooltip="Click to vView and modify Assets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063168" y="5494318"/>
          <a:ext cx="1875325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ACTIFS</a:t>
          </a:r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13</xdr:row>
      <xdr:rowOff>118861</xdr:rowOff>
    </xdr:from>
    <xdr:to>
      <xdr:col>3</xdr:col>
      <xdr:colOff>338455</xdr:colOff>
      <xdr:row>13</xdr:row>
      <xdr:rowOff>301741</xdr:rowOff>
    </xdr:to>
    <xdr:sp macro="" textlink="">
      <xdr:nvSpPr>
        <xdr:cNvPr id="6" name="Cash" descr="&quot;&quot;" title="Cash chart colo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98266</xdr:rowOff>
    </xdr:from>
    <xdr:to>
      <xdr:col>3</xdr:col>
      <xdr:colOff>338455</xdr:colOff>
      <xdr:row>14</xdr:row>
      <xdr:rowOff>281146</xdr:rowOff>
    </xdr:to>
    <xdr:sp macro="" textlink="">
      <xdr:nvSpPr>
        <xdr:cNvPr id="33" name="Investments" descr="&quot;&quot;" title="Investments chart colo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115772</xdr:rowOff>
    </xdr:from>
    <xdr:to>
      <xdr:col>3</xdr:col>
      <xdr:colOff>338455</xdr:colOff>
      <xdr:row>15</xdr:row>
      <xdr:rowOff>298652</xdr:rowOff>
    </xdr:to>
    <xdr:sp macro="" textlink="">
      <xdr:nvSpPr>
        <xdr:cNvPr id="37" name="Retirement" descr="&quot;&quot;" title="Retirement chart color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16</xdr:row>
      <xdr:rowOff>85652</xdr:rowOff>
    </xdr:from>
    <xdr:to>
      <xdr:col>3</xdr:col>
      <xdr:colOff>338455</xdr:colOff>
      <xdr:row>16</xdr:row>
      <xdr:rowOff>268532</xdr:rowOff>
    </xdr:to>
    <xdr:sp macro="" textlink="">
      <xdr:nvSpPr>
        <xdr:cNvPr id="41" name="Personal" descr="&quot;&quot;" title="Personal chart color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352778</xdr:colOff>
      <xdr:row>18</xdr:row>
      <xdr:rowOff>46018</xdr:rowOff>
    </xdr:from>
    <xdr:to>
      <xdr:col>6</xdr:col>
      <xdr:colOff>2205214</xdr:colOff>
      <xdr:row>19</xdr:row>
      <xdr:rowOff>56144</xdr:rowOff>
    </xdr:to>
    <xdr:sp macro="" textlink="">
      <xdr:nvSpPr>
        <xdr:cNvPr id="18" name="View Liabilities" descr="Click to view and modify Liabilities" title="View Liabilities">
          <a:hlinkClick xmlns:r="http://schemas.openxmlformats.org/officeDocument/2006/relationships" r:id="rId4" tooltip="Click to modify and view Liabilities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05878" y="5494318"/>
          <a:ext cx="1852436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PASSIFS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13</xdr:row>
      <xdr:rowOff>119141</xdr:rowOff>
    </xdr:from>
    <xdr:to>
      <xdr:col>6</xdr:col>
      <xdr:colOff>364208</xdr:colOff>
      <xdr:row>13</xdr:row>
      <xdr:rowOff>302021</xdr:rowOff>
    </xdr:to>
    <xdr:sp macro="" textlink="">
      <xdr:nvSpPr>
        <xdr:cNvPr id="58" name="Unscecure" descr="&quot;&quot;" title="Unsecure chart color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14</xdr:row>
      <xdr:rowOff>115278</xdr:rowOff>
    </xdr:from>
    <xdr:to>
      <xdr:col>6</xdr:col>
      <xdr:colOff>364208</xdr:colOff>
      <xdr:row>14</xdr:row>
      <xdr:rowOff>298158</xdr:rowOff>
    </xdr:to>
    <xdr:sp macro="" textlink="">
      <xdr:nvSpPr>
        <xdr:cNvPr id="55" name="Secured" descr="&quot;&quot;" title="Secured chart color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274544</xdr:colOff>
      <xdr:row>1</xdr:row>
      <xdr:rowOff>152400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1AE4D40-5115-4340-B6ED-99B20764F6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264"/>
        <a:stretch/>
      </xdr:blipFill>
      <xdr:spPr>
        <a:xfrm>
          <a:off x="0" y="0"/>
          <a:ext cx="437029" cy="393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3</xdr:row>
      <xdr:rowOff>381000</xdr:rowOff>
    </xdr:from>
    <xdr:to>
      <xdr:col>1</xdr:col>
      <xdr:colOff>2533462</xdr:colOff>
      <xdr:row>11</xdr:row>
      <xdr:rowOff>104775</xdr:rowOff>
    </xdr:to>
    <xdr:graphicFrame macro="">
      <xdr:nvGraphicFramePr>
        <xdr:cNvPr id="10" name="Total Assets" descr="Donut chart showing a summary of assets " title="Total Asset Summary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809177</xdr:colOff>
      <xdr:row>17</xdr:row>
      <xdr:rowOff>114300</xdr:rowOff>
    </xdr:from>
    <xdr:to>
      <xdr:col>1</xdr:col>
      <xdr:colOff>1663700</xdr:colOff>
      <xdr:row>18</xdr:row>
      <xdr:rowOff>152400</xdr:rowOff>
    </xdr:to>
    <xdr:sp macro="" textlink="">
      <xdr:nvSpPr>
        <xdr:cNvPr id="13" name="View Liabilities" descr="Click to view and modify liabilities " title="View Liabilities ">
          <a:hlinkClick xmlns:r="http://schemas.openxmlformats.org/officeDocument/2006/relationships" r:id="rId2" tooltip="Click to view and modify Liabilities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74277" y="4533900"/>
          <a:ext cx="854523" cy="2794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PASSIFS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815527</xdr:colOff>
      <xdr:row>16</xdr:row>
      <xdr:rowOff>0</xdr:rowOff>
    </xdr:from>
    <xdr:to>
      <xdr:col>1</xdr:col>
      <xdr:colOff>2255520</xdr:colOff>
      <xdr:row>17</xdr:row>
      <xdr:rowOff>38100</xdr:rowOff>
    </xdr:to>
    <xdr:sp macro="" textlink="">
      <xdr:nvSpPr>
        <xdr:cNvPr id="14" name="View Dashboard" descr="Click to return to the Dashboard" title="View Dashboard">
          <a:hlinkClick xmlns:r="http://schemas.openxmlformats.org/officeDocument/2006/relationships" r:id="rId2" tooltip="Click to view Dashboard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80627" y="4178300"/>
          <a:ext cx="1439993" cy="2794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APERÇU DES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10</xdr:col>
      <xdr:colOff>191193</xdr:colOff>
      <xdr:row>11</xdr:row>
      <xdr:rowOff>57150</xdr:rowOff>
    </xdr:from>
    <xdr:to>
      <xdr:col>13</xdr:col>
      <xdr:colOff>228600</xdr:colOff>
      <xdr:row>15</xdr:row>
      <xdr:rowOff>45720</xdr:rowOff>
    </xdr:to>
    <xdr:grpSp>
      <xdr:nvGrpSpPr>
        <xdr:cNvPr id="5" name="Group 4" descr="Need more rows? In the last cell above the Subtotal value, press the Tab key. " title="Data Entry Ti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97193" y="3064329"/>
          <a:ext cx="1343693" cy="968284"/>
          <a:chOff x="9910722" y="2775599"/>
          <a:chExt cx="1309241" cy="693726"/>
        </a:xfrm>
      </xdr:grpSpPr>
      <xdr:sp macro="" textlink="">
        <xdr:nvSpPr>
          <xdr:cNvPr id="2" name="Line Callout 2 (Accent Bar)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0020230" y="2775599"/>
            <a:ext cx="1199733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en-US" sz="900">
                <a:solidFill>
                  <a:schemeClr val="tx1"/>
                </a:solidFill>
              </a:rPr>
              <a:t>Pour ajouter des lignes supplémenaitres, sélectionnez le montant du TOTAL et appuez sur "Tab"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260350</xdr:colOff>
      <xdr:row>1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05A0DF0-6A71-4259-9BD4-EBE5AA8CD7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781"/>
        <a:stretch/>
      </xdr:blipFill>
      <xdr:spPr>
        <a:xfrm>
          <a:off x="0" y="0"/>
          <a:ext cx="425450" cy="393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3</xdr:row>
      <xdr:rowOff>419099</xdr:rowOff>
    </xdr:from>
    <xdr:to>
      <xdr:col>1</xdr:col>
      <xdr:colOff>2529122</xdr:colOff>
      <xdr:row>11</xdr:row>
      <xdr:rowOff>142874</xdr:rowOff>
    </xdr:to>
    <xdr:graphicFrame macro="">
      <xdr:nvGraphicFramePr>
        <xdr:cNvPr id="17" name="Total Liabilities" descr="Donut chart showing a summary of liabilities " title="Total Liability Summary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771526</xdr:colOff>
      <xdr:row>17</xdr:row>
      <xdr:rowOff>173831</xdr:rowOff>
    </xdr:from>
    <xdr:to>
      <xdr:col>1</xdr:col>
      <xdr:colOff>1872616</xdr:colOff>
      <xdr:row>18</xdr:row>
      <xdr:rowOff>211931</xdr:rowOff>
    </xdr:to>
    <xdr:sp macro="" textlink="">
      <xdr:nvSpPr>
        <xdr:cNvPr id="5" name="View Assets" descr="Click to view and modify assets" title="View Assets">
          <a:hlinkClick xmlns:r="http://schemas.openxmlformats.org/officeDocument/2006/relationships" r:id="rId2" tooltip="Click to view and modify Assets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32260" y="4549378"/>
          <a:ext cx="110109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ACTIFS</a:t>
          </a:r>
        </a:p>
      </xdr:txBody>
    </xdr:sp>
    <xdr:clientData fPrintsWithSheet="0"/>
  </xdr:twoCellAnchor>
  <xdr:twoCellAnchor>
    <xdr:from>
      <xdr:col>1</xdr:col>
      <xdr:colOff>765573</xdr:colOff>
      <xdr:row>16</xdr:row>
      <xdr:rowOff>42862</xdr:rowOff>
    </xdr:from>
    <xdr:to>
      <xdr:col>1</xdr:col>
      <xdr:colOff>2201943</xdr:colOff>
      <xdr:row>17</xdr:row>
      <xdr:rowOff>80962</xdr:rowOff>
    </xdr:to>
    <xdr:sp macro="" textlink="">
      <xdr:nvSpPr>
        <xdr:cNvPr id="6" name="View Dashboard" descr="Click to return to the Dashboard" title="View Dashboard">
          <a:hlinkClick xmlns:r="http://schemas.openxmlformats.org/officeDocument/2006/relationships" r:id="rId2" tooltip="Click to view the Dasboard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26307" y="4180284"/>
          <a:ext cx="1436370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APERÇU DES</a:t>
          </a:r>
          <a:endParaRPr lang="en-US" sz="1050"/>
        </a:p>
      </xdr:txBody>
    </xdr:sp>
    <xdr:clientData fPrintsWithSheet="0"/>
  </xdr:twoCellAnchor>
  <xdr:twoCellAnchor editAs="oneCell">
    <xdr:from>
      <xdr:col>0</xdr:col>
      <xdr:colOff>15241</xdr:colOff>
      <xdr:row>0</xdr:row>
      <xdr:rowOff>0</xdr:rowOff>
    </xdr:from>
    <xdr:to>
      <xdr:col>1</xdr:col>
      <xdr:colOff>279797</xdr:colOff>
      <xdr:row>1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F32BDB7-6A15-4C11-9686-D21F112057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753"/>
        <a:stretch/>
      </xdr:blipFill>
      <xdr:spPr>
        <a:xfrm>
          <a:off x="15241" y="0"/>
          <a:ext cx="425290" cy="390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Cash" displayName="tblCash" ref="C5:E14" totalsRowCount="1">
  <tableColumns count="3">
    <tableColumn id="3" xr3:uid="{00000000-0010-0000-0000-000003000000}" name=" " totalsRowDxfId="8"/>
    <tableColumn id="1" xr3:uid="{00000000-0010-0000-0000-000001000000}" name="TRÉSORERIE" totalsRowLabel="TOTAL" totalsRowDxfId="7"/>
    <tableColumn id="2" xr3:uid="{00000000-0010-0000-0000-000002000000}" name="MONTANT" totalsRowFunction="sum" totalsRowDxfId="6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Investments" displayName="tblInvestments" ref="C17:E24" totalsRowCount="1">
  <tableColumns count="3">
    <tableColumn id="3" xr3:uid="{00000000-0010-0000-0100-000003000000}" name=" " totalsRowDxfId="17"/>
    <tableColumn id="1" xr3:uid="{00000000-0010-0000-0100-000001000000}" name="INVESTISSEMENTS" totalsRowLabel="TOTAL" totalsRowDxfId="16"/>
    <tableColumn id="2" xr3:uid="{00000000-0010-0000-0100-000002000000}" name="MONTANT" totalsRowFunction="sum" totalsRowDxfId="15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Retirement" displayName="tblRetirement" ref="G17:I24" totalsRowCount="1">
  <tableColumns count="3">
    <tableColumn id="3" xr3:uid="{00000000-0010-0000-0200-000003000000}" name=" " totalsRowDxfId="14"/>
    <tableColumn id="1" xr3:uid="{00000000-0010-0000-0200-000001000000}" name="RETRAITE" totalsRowLabel="TOTAL" totalsRowDxfId="13"/>
    <tableColumn id="2" xr3:uid="{00000000-0010-0000-0200-000002000000}" name="MONTANT" totalsRowFunction="sum" totalsRowDxfId="12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blPersonal" displayName="tblPersonal" ref="G5:I14" totalsRowCount="1">
  <tableColumns count="3">
    <tableColumn id="3" xr3:uid="{00000000-0010-0000-0300-000003000000}" name=" " totalsRowDxfId="11"/>
    <tableColumn id="1" xr3:uid="{00000000-0010-0000-0300-000001000000}" name="PERSONNEL" totalsRowLabel="TOTAL" totalsRowDxfId="10"/>
    <tableColumn id="2" xr3:uid="{00000000-0010-0000-0300-000002000000}" name="MONTANT" totalsRowFunction="sum" dataDxfId="20" totalsRowDxfId="9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Unsecured" displayName="tblUnsecured" ref="C5:E14" totalsRowCount="1">
  <tableColumns count="3">
    <tableColumn id="3" xr3:uid="{00000000-0010-0000-0400-000003000000}" name=" " totalsRowDxfId="5"/>
    <tableColumn id="1" xr3:uid="{00000000-0010-0000-0400-000001000000}" name="NON COUVERT" totalsRowLabel="TOTAL" totalsRowDxfId="4"/>
    <tableColumn id="2" xr3:uid="{00000000-0010-0000-0400-000002000000}" name="DETTE" totalsRowFunction="sum" dataDxfId="19" totalsRowDxfId="3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Secured" displayName="tblSecured" ref="G5:I14" totalsRowCount="1">
  <tableColumns count="3">
    <tableColumn id="3" xr3:uid="{00000000-0010-0000-0500-000003000000}" name=" " totalsRowDxfId="2"/>
    <tableColumn id="1" xr3:uid="{00000000-0010-0000-0500-000001000000}" name="COUVERT" totalsRowLabel="TOTAL" totalsRowDxfId="1"/>
    <tableColumn id="2" xr3:uid="{00000000-0010-0000-0500-000002000000}" name="DETTE" totalsRowFunction="sum" dataDxfId="18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A1:H20"/>
  <sheetViews>
    <sheetView showGridLines="0" tabSelected="1" zoomScale="60" zoomScaleNormal="60" workbookViewId="0">
      <selection activeCell="B16" sqref="B16"/>
    </sheetView>
  </sheetViews>
  <sheetFormatPr defaultColWidth="8.85546875" defaultRowHeight="12.75" x14ac:dyDescent="0.25"/>
  <cols>
    <col min="1" max="1" width="2.42578125" style="2" customWidth="1"/>
    <col min="2" max="2" width="49.85546875" style="2" bestFit="1" customWidth="1"/>
    <col min="3" max="3" width="2.85546875" style="2" customWidth="1"/>
    <col min="4" max="4" width="36.5703125" style="2" customWidth="1"/>
    <col min="5" max="5" width="2.85546875" style="2" customWidth="1"/>
    <col min="6" max="6" width="5.28515625" style="2" customWidth="1"/>
    <col min="7" max="7" width="36.5703125" style="2" customWidth="1"/>
    <col min="8" max="8" width="2.42578125" style="2" customWidth="1"/>
    <col min="9" max="16384" width="8.85546875" style="2"/>
  </cols>
  <sheetData>
    <row r="1" spans="1:8" customFormat="1" ht="18.75" customHeight="1" x14ac:dyDescent="0.25">
      <c r="B1" s="1"/>
    </row>
    <row r="2" spans="1:8" customFormat="1" ht="18.75" customHeight="1" x14ac:dyDescent="0.25">
      <c r="B2" s="1"/>
    </row>
    <row r="3" spans="1:8" customFormat="1" ht="28.5" customHeight="1" thickBot="1" x14ac:dyDescent="0.5">
      <c r="B3" s="40" t="s">
        <v>7</v>
      </c>
      <c r="C3" s="10"/>
      <c r="D3" s="10"/>
      <c r="E3" s="10"/>
      <c r="F3" s="11"/>
      <c r="G3" s="30" t="s">
        <v>8</v>
      </c>
      <c r="H3" t="s">
        <v>4</v>
      </c>
    </row>
    <row r="4" spans="1:8" customFormat="1" ht="34.5" customHeight="1" thickTop="1" x14ac:dyDescent="0.25">
      <c r="B4" s="1"/>
    </row>
    <row r="5" spans="1:8" ht="18.75" customHeight="1" x14ac:dyDescent="0.25">
      <c r="C5" s="17"/>
      <c r="D5" s="15"/>
      <c r="E5" s="14"/>
      <c r="F5" s="15"/>
    </row>
    <row r="6" spans="1:8" ht="18.75" customHeight="1" x14ac:dyDescent="0.25">
      <c r="C6" s="17"/>
      <c r="D6" s="15"/>
      <c r="E6" s="14"/>
      <c r="F6" s="15"/>
    </row>
    <row r="7" spans="1:8" ht="18.75" customHeight="1" x14ac:dyDescent="0.25">
      <c r="C7" s="17"/>
      <c r="D7" s="15"/>
      <c r="E7" s="14"/>
      <c r="F7" s="15"/>
    </row>
    <row r="8" spans="1:8" ht="18.75" customHeight="1" x14ac:dyDescent="0.25">
      <c r="C8" s="17"/>
      <c r="D8" s="15"/>
      <c r="E8" s="14"/>
      <c r="F8" s="15"/>
    </row>
    <row r="9" spans="1:8" ht="18.75" customHeight="1" x14ac:dyDescent="0.25">
      <c r="C9" s="17"/>
      <c r="D9" s="15"/>
      <c r="E9" s="14"/>
      <c r="F9" s="15"/>
    </row>
    <row r="10" spans="1:8" ht="18.75" customHeight="1" x14ac:dyDescent="0.25">
      <c r="C10" s="17"/>
      <c r="D10" s="15"/>
      <c r="E10" s="14"/>
      <c r="F10" s="15"/>
    </row>
    <row r="11" spans="1:8" x14ac:dyDescent="0.25">
      <c r="C11" s="17"/>
      <c r="D11" s="15"/>
      <c r="E11" s="14"/>
      <c r="F11" s="15"/>
    </row>
    <row r="12" spans="1:8" ht="42.75" customHeight="1" thickBot="1" x14ac:dyDescent="1">
      <c r="A12" s="15"/>
      <c r="B12" s="44">
        <f>NetWorth</f>
        <v>150400</v>
      </c>
      <c r="C12" s="21"/>
      <c r="D12" s="45">
        <f>TotalAssets</f>
        <v>331600</v>
      </c>
      <c r="E12" s="18"/>
      <c r="F12" s="16"/>
      <c r="G12" s="45">
        <f>TotalLiabilites</f>
        <v>181200</v>
      </c>
    </row>
    <row r="13" spans="1:8" ht="33.75" customHeight="1" x14ac:dyDescent="0.5">
      <c r="B13" s="29" t="s">
        <v>8</v>
      </c>
      <c r="C13" s="24"/>
      <c r="D13" s="34" t="s">
        <v>9</v>
      </c>
      <c r="E13" s="22"/>
      <c r="F13" s="19"/>
      <c r="G13" s="34" t="s">
        <v>16</v>
      </c>
    </row>
    <row r="14" spans="1:8" ht="30.75" customHeight="1" thickBot="1" x14ac:dyDescent="0.35">
      <c r="C14" s="17"/>
      <c r="D14" s="31" t="s">
        <v>10</v>
      </c>
      <c r="E14" s="25"/>
      <c r="F14" s="26"/>
      <c r="G14" s="31" t="s">
        <v>14</v>
      </c>
    </row>
    <row r="15" spans="1:8" ht="30.75" customHeight="1" thickBot="1" x14ac:dyDescent="0.35">
      <c r="C15" s="17"/>
      <c r="D15" s="32" t="s">
        <v>11</v>
      </c>
      <c r="E15" s="25"/>
      <c r="F15" s="26"/>
      <c r="G15" s="31" t="s">
        <v>15</v>
      </c>
    </row>
    <row r="16" spans="1:8" ht="30.75" customHeight="1" thickBot="1" x14ac:dyDescent="0.35">
      <c r="C16" s="17"/>
      <c r="D16" s="32" t="s">
        <v>12</v>
      </c>
      <c r="E16" s="25"/>
      <c r="F16" s="26"/>
      <c r="G16" s="27"/>
    </row>
    <row r="17" spans="3:7" ht="30.75" customHeight="1" thickBot="1" x14ac:dyDescent="0.35">
      <c r="C17" s="17"/>
      <c r="D17" s="32" t="s">
        <v>13</v>
      </c>
      <c r="E17" s="25"/>
      <c r="F17" s="26"/>
      <c r="G17" s="27"/>
    </row>
    <row r="18" spans="3:7" ht="24.75" customHeight="1" x14ac:dyDescent="0.3">
      <c r="C18" s="17"/>
      <c r="D18" s="20"/>
      <c r="E18" s="23"/>
      <c r="F18" s="20"/>
    </row>
    <row r="19" spans="3:7" ht="24.75" customHeight="1" x14ac:dyDescent="0.3">
      <c r="C19" s="17"/>
      <c r="D19" s="20"/>
      <c r="E19" s="23"/>
      <c r="F19" s="20"/>
    </row>
    <row r="20" spans="3:7" ht="18.75" customHeight="1" x14ac:dyDescent="0.25">
      <c r="C20" s="17"/>
      <c r="D20" s="15"/>
      <c r="E20" s="14"/>
      <c r="F20" s="15"/>
    </row>
  </sheetData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autoPageBreaks="0" fitToPage="1"/>
  </sheetPr>
  <dimension ref="B3:J25"/>
  <sheetViews>
    <sheetView showGridLines="0" topLeftCell="A3" zoomScale="70" zoomScaleNormal="70" workbookViewId="0">
      <selection activeCell="F5" sqref="F5"/>
    </sheetView>
  </sheetViews>
  <sheetFormatPr defaultColWidth="6.5703125" defaultRowHeight="18.75" customHeight="1" x14ac:dyDescent="0.25"/>
  <cols>
    <col min="1" max="1" width="2.42578125" customWidth="1"/>
    <col min="2" max="2" width="51.28515625" style="1" bestFit="1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</cols>
  <sheetData>
    <row r="3" spans="2:10" ht="28.5" customHeight="1" thickBot="1" x14ac:dyDescent="0.5">
      <c r="B3" s="40" t="s">
        <v>5</v>
      </c>
      <c r="C3" s="10"/>
      <c r="D3" s="10"/>
      <c r="E3" s="10"/>
      <c r="F3" s="10"/>
      <c r="G3" s="11"/>
      <c r="H3" s="33" t="s">
        <v>8</v>
      </c>
      <c r="I3" s="12"/>
      <c r="J3" t="s">
        <v>4</v>
      </c>
    </row>
    <row r="4" spans="2:10" ht="34.5" customHeight="1" thickTop="1" x14ac:dyDescent="0.25"/>
    <row r="5" spans="2:10" ht="18.75" customHeight="1" x14ac:dyDescent="0.25">
      <c r="C5" s="35" t="s">
        <v>4</v>
      </c>
      <c r="D5" s="35" t="s">
        <v>10</v>
      </c>
      <c r="E5" s="36" t="s">
        <v>18</v>
      </c>
      <c r="G5" s="35" t="s">
        <v>4</v>
      </c>
      <c r="H5" s="35" t="s">
        <v>44</v>
      </c>
      <c r="I5" s="36" t="s">
        <v>18</v>
      </c>
    </row>
    <row r="6" spans="2:10" ht="18.75" customHeight="1" x14ac:dyDescent="0.25">
      <c r="C6" s="35"/>
      <c r="D6" s="35" t="s">
        <v>19</v>
      </c>
      <c r="E6" s="37">
        <v>2000</v>
      </c>
      <c r="G6" s="35"/>
      <c r="H6" s="35" t="s">
        <v>43</v>
      </c>
      <c r="I6" s="37">
        <v>200000</v>
      </c>
    </row>
    <row r="7" spans="2:10" ht="18.75" customHeight="1" x14ac:dyDescent="0.25">
      <c r="C7" s="35"/>
      <c r="D7" s="35" t="s">
        <v>20</v>
      </c>
      <c r="E7" s="37">
        <v>5000</v>
      </c>
      <c r="G7" s="35"/>
      <c r="H7" s="35" t="s">
        <v>42</v>
      </c>
      <c r="I7" s="37"/>
    </row>
    <row r="8" spans="2:10" ht="18.75" customHeight="1" x14ac:dyDescent="0.25">
      <c r="C8" s="35"/>
      <c r="D8" s="35" t="s">
        <v>21</v>
      </c>
      <c r="E8" s="37">
        <v>4000</v>
      </c>
      <c r="G8" s="35"/>
      <c r="H8" s="35" t="s">
        <v>41</v>
      </c>
      <c r="I8" s="37">
        <v>800</v>
      </c>
    </row>
    <row r="9" spans="2:10" ht="18.75" customHeight="1" x14ac:dyDescent="0.25">
      <c r="C9" s="35"/>
      <c r="D9" s="35" t="s">
        <v>22</v>
      </c>
      <c r="E9" s="37">
        <v>3300</v>
      </c>
      <c r="G9" s="35"/>
      <c r="H9" s="35" t="s">
        <v>40</v>
      </c>
      <c r="I9" s="37">
        <v>18000</v>
      </c>
    </row>
    <row r="10" spans="2:10" ht="18.75" customHeight="1" x14ac:dyDescent="0.25">
      <c r="C10" s="35"/>
      <c r="D10" s="35" t="s">
        <v>23</v>
      </c>
      <c r="E10" s="37">
        <v>7000</v>
      </c>
      <c r="G10" s="35"/>
      <c r="H10" s="35" t="s">
        <v>39</v>
      </c>
      <c r="I10" s="37">
        <v>10000</v>
      </c>
    </row>
    <row r="11" spans="2:10" ht="18.75" customHeight="1" x14ac:dyDescent="0.25">
      <c r="C11" s="35"/>
      <c r="D11" s="35" t="s">
        <v>24</v>
      </c>
      <c r="E11" s="37"/>
      <c r="G11" s="35"/>
      <c r="H11" s="35" t="s">
        <v>38</v>
      </c>
      <c r="I11" s="37"/>
    </row>
    <row r="12" spans="2:10" ht="18.75" customHeight="1" x14ac:dyDescent="0.25">
      <c r="C12" s="35"/>
      <c r="D12" s="35" t="s">
        <v>25</v>
      </c>
      <c r="E12" s="37"/>
      <c r="G12" s="35"/>
      <c r="H12" s="35" t="s">
        <v>37</v>
      </c>
      <c r="I12" s="37">
        <v>1500</v>
      </c>
    </row>
    <row r="13" spans="2:10" ht="18.75" customHeight="1" x14ac:dyDescent="0.25">
      <c r="B13" s="47">
        <f>TotalAssets</f>
        <v>331600</v>
      </c>
      <c r="C13" s="35"/>
      <c r="D13" s="35" t="s">
        <v>26</v>
      </c>
      <c r="E13" s="37">
        <v>25000</v>
      </c>
      <c r="I13" s="43"/>
    </row>
    <row r="14" spans="2:10" ht="18.75" customHeight="1" x14ac:dyDescent="0.25">
      <c r="B14" s="47"/>
      <c r="C14" s="41"/>
      <c r="D14" s="38" t="s">
        <v>27</v>
      </c>
      <c r="E14" s="42">
        <f>SUBTOTAL(109,tblCash[MONTANT])</f>
        <v>46300</v>
      </c>
      <c r="G14" s="41"/>
      <c r="H14" s="38" t="s">
        <v>27</v>
      </c>
      <c r="I14" s="42">
        <f>SUBTOTAL(109,tblPersonal[MONTANT])</f>
        <v>230300</v>
      </c>
    </row>
    <row r="15" spans="2:10" ht="18.75" customHeight="1" x14ac:dyDescent="0.25">
      <c r="B15" s="48" t="s">
        <v>17</v>
      </c>
      <c r="C15" s="46"/>
      <c r="D15" s="46"/>
      <c r="E15" s="46"/>
      <c r="G15" s="46"/>
      <c r="H15" s="46"/>
      <c r="I15" s="46"/>
    </row>
    <row r="16" spans="2:10" ht="18.75" customHeight="1" x14ac:dyDescent="0.25">
      <c r="B16" s="48"/>
    </row>
    <row r="17" spans="2:9" ht="18.75" customHeight="1" x14ac:dyDescent="0.25">
      <c r="B17" s="13"/>
      <c r="C17" s="35" t="s">
        <v>4</v>
      </c>
      <c r="D17" s="35" t="s">
        <v>11</v>
      </c>
      <c r="E17" s="36" t="s">
        <v>18</v>
      </c>
      <c r="G17" s="35" t="s">
        <v>4</v>
      </c>
      <c r="H17" s="35" t="s">
        <v>12</v>
      </c>
      <c r="I17" s="36" t="s">
        <v>18</v>
      </c>
    </row>
    <row r="18" spans="2:9" ht="18.75" customHeight="1" x14ac:dyDescent="0.25">
      <c r="B18" s="9"/>
      <c r="C18" s="35"/>
      <c r="D18" s="35" t="s">
        <v>28</v>
      </c>
      <c r="E18" s="37">
        <v>25000</v>
      </c>
      <c r="G18" s="35"/>
      <c r="H18" s="35" t="s">
        <v>34</v>
      </c>
      <c r="I18" s="37"/>
    </row>
    <row r="19" spans="2:9" ht="18.75" customHeight="1" x14ac:dyDescent="0.25">
      <c r="C19" s="35"/>
      <c r="D19" s="35" t="s">
        <v>29</v>
      </c>
      <c r="E19" s="37"/>
      <c r="G19" s="35"/>
      <c r="H19" s="35" t="s">
        <v>35</v>
      </c>
      <c r="I19" s="37">
        <v>20000</v>
      </c>
    </row>
    <row r="20" spans="2:9" ht="18.75" customHeight="1" x14ac:dyDescent="0.25">
      <c r="C20" s="35"/>
      <c r="D20" s="35" t="s">
        <v>30</v>
      </c>
      <c r="E20" s="37"/>
      <c r="G20" s="35"/>
      <c r="H20" s="35" t="s">
        <v>36</v>
      </c>
      <c r="I20" s="37" t="s">
        <v>4</v>
      </c>
    </row>
    <row r="21" spans="2:9" ht="18.75" customHeight="1" x14ac:dyDescent="0.25">
      <c r="C21" s="35"/>
      <c r="D21" s="35" t="s">
        <v>31</v>
      </c>
      <c r="E21" s="37">
        <v>5000</v>
      </c>
      <c r="G21" s="35"/>
      <c r="H21" s="35"/>
      <c r="I21" s="37"/>
    </row>
    <row r="22" spans="2:9" ht="18.75" customHeight="1" x14ac:dyDescent="0.25">
      <c r="C22" s="35"/>
      <c r="D22" s="35" t="s">
        <v>32</v>
      </c>
      <c r="E22" s="37">
        <v>5000</v>
      </c>
      <c r="G22" s="35"/>
      <c r="H22" s="35"/>
      <c r="I22" s="37"/>
    </row>
    <row r="23" spans="2:9" ht="18.75" customHeight="1" x14ac:dyDescent="0.25">
      <c r="C23" s="35"/>
      <c r="D23" s="35" t="s">
        <v>33</v>
      </c>
      <c r="E23" s="37"/>
      <c r="G23" s="35"/>
      <c r="H23" s="35"/>
      <c r="I23" s="37"/>
    </row>
    <row r="24" spans="2:9" ht="18.75" customHeight="1" x14ac:dyDescent="0.25">
      <c r="C24" s="38"/>
      <c r="D24" s="38" t="s">
        <v>27</v>
      </c>
      <c r="E24" s="39">
        <f>SUBTOTAL(109,tblInvestments[MONTANT])</f>
        <v>35000</v>
      </c>
      <c r="G24" s="38"/>
      <c r="H24" s="38" t="s">
        <v>27</v>
      </c>
      <c r="I24" s="39">
        <f>SUBTOTAL(109,tblRetirement[MONTANT])</f>
        <v>20000</v>
      </c>
    </row>
    <row r="25" spans="2:9" ht="18.75" customHeight="1" x14ac:dyDescent="0.25">
      <c r="C25" s="46"/>
      <c r="D25" s="46"/>
      <c r="E25" s="46"/>
      <c r="G25" s="46"/>
      <c r="H25" s="46"/>
      <c r="I25" s="46"/>
    </row>
  </sheetData>
  <mergeCells count="6">
    <mergeCell ref="G25:I25"/>
    <mergeCell ref="B13:B14"/>
    <mergeCell ref="B15:B16"/>
    <mergeCell ref="C15:E15"/>
    <mergeCell ref="G15:I15"/>
    <mergeCell ref="C25:E25"/>
  </mergeCells>
  <printOptions horizontalCentered="1"/>
  <pageMargins left="0.7" right="0.7" top="0.75" bottom="0.75" header="0.3" footer="0.3"/>
  <pageSetup scale="8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autoPageBreaks="0" fitToPage="1"/>
  </sheetPr>
  <dimension ref="B3:J16"/>
  <sheetViews>
    <sheetView showGridLines="0" zoomScale="80" zoomScaleNormal="80" workbookViewId="0">
      <selection activeCell="D19" sqref="D19"/>
    </sheetView>
  </sheetViews>
  <sheetFormatPr defaultColWidth="6.5703125" defaultRowHeight="18.75" customHeight="1" x14ac:dyDescent="0.25"/>
  <cols>
    <col min="1" max="1" width="2.42578125" customWidth="1"/>
    <col min="2" max="2" width="53" bestFit="1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  <col min="17" max="17" width="21.7109375" customWidth="1"/>
  </cols>
  <sheetData>
    <row r="3" spans="2:10" ht="28.5" customHeight="1" thickBot="1" x14ac:dyDescent="0.5">
      <c r="B3" s="40" t="s">
        <v>6</v>
      </c>
      <c r="C3" s="10"/>
      <c r="D3" s="10"/>
      <c r="E3" s="12"/>
      <c r="F3" s="10"/>
      <c r="G3" s="28"/>
      <c r="H3" s="33" t="s">
        <v>60</v>
      </c>
      <c r="I3" s="10"/>
      <c r="J3" t="s">
        <v>4</v>
      </c>
    </row>
    <row r="4" spans="2:10" ht="34.5" customHeight="1" thickTop="1" x14ac:dyDescent="0.25">
      <c r="B4" s="1"/>
    </row>
    <row r="5" spans="2:10" ht="18.75" customHeight="1" x14ac:dyDescent="0.25">
      <c r="C5" s="35" t="s">
        <v>4</v>
      </c>
      <c r="D5" s="35" t="s">
        <v>45</v>
      </c>
      <c r="E5" s="36" t="s">
        <v>46</v>
      </c>
      <c r="G5" s="35" t="s">
        <v>4</v>
      </c>
      <c r="H5" s="35" t="s">
        <v>15</v>
      </c>
      <c r="I5" s="36" t="s">
        <v>46</v>
      </c>
    </row>
    <row r="6" spans="2:10" ht="18.75" customHeight="1" x14ac:dyDescent="0.25">
      <c r="C6" s="35"/>
      <c r="D6" s="35" t="s">
        <v>47</v>
      </c>
      <c r="E6" s="37">
        <v>1200</v>
      </c>
      <c r="G6" s="35"/>
      <c r="H6" s="35" t="s">
        <v>53</v>
      </c>
      <c r="I6" s="37">
        <v>4000</v>
      </c>
    </row>
    <row r="7" spans="2:10" ht="18.75" customHeight="1" x14ac:dyDescent="0.25">
      <c r="C7" s="35"/>
      <c r="D7" s="35" t="s">
        <v>48</v>
      </c>
      <c r="E7" s="37">
        <v>500</v>
      </c>
      <c r="G7" s="35"/>
      <c r="H7" s="35" t="s">
        <v>54</v>
      </c>
      <c r="I7" s="37"/>
    </row>
    <row r="8" spans="2:10" ht="18.75" customHeight="1" x14ac:dyDescent="0.25">
      <c r="C8" s="35"/>
      <c r="D8" s="35" t="s">
        <v>49</v>
      </c>
      <c r="E8" s="37"/>
      <c r="G8" s="35"/>
      <c r="H8" s="35" t="s">
        <v>55</v>
      </c>
      <c r="I8" s="37">
        <v>155000</v>
      </c>
    </row>
    <row r="9" spans="2:10" ht="18.75" customHeight="1" x14ac:dyDescent="0.25">
      <c r="C9" s="35"/>
      <c r="D9" s="35" t="s">
        <v>50</v>
      </c>
      <c r="E9" s="37"/>
      <c r="G9" s="35"/>
      <c r="H9" s="35" t="s">
        <v>56</v>
      </c>
      <c r="I9" s="37"/>
    </row>
    <row r="10" spans="2:10" ht="18.75" customHeight="1" x14ac:dyDescent="0.25">
      <c r="C10" s="35"/>
      <c r="D10" s="35" t="s">
        <v>51</v>
      </c>
      <c r="E10" s="37">
        <v>12000</v>
      </c>
      <c r="G10" s="35"/>
      <c r="H10" s="35" t="s">
        <v>57</v>
      </c>
      <c r="I10" s="37">
        <v>5000</v>
      </c>
    </row>
    <row r="11" spans="2:10" ht="18.75" customHeight="1" x14ac:dyDescent="0.25">
      <c r="C11" s="35"/>
      <c r="D11" s="35" t="s">
        <v>52</v>
      </c>
      <c r="E11" s="37">
        <v>2000</v>
      </c>
      <c r="G11" s="35"/>
      <c r="H11" s="35" t="s">
        <v>58</v>
      </c>
      <c r="I11" s="37"/>
    </row>
    <row r="12" spans="2:10" ht="18.75" customHeight="1" x14ac:dyDescent="0.25">
      <c r="C12" s="35"/>
      <c r="D12" s="35" t="s">
        <v>33</v>
      </c>
      <c r="E12" s="37">
        <v>1000</v>
      </c>
      <c r="G12" s="35"/>
      <c r="H12" s="35" t="s">
        <v>33</v>
      </c>
      <c r="I12" s="37">
        <v>500</v>
      </c>
    </row>
    <row r="13" spans="2:10" ht="18.75" customHeight="1" x14ac:dyDescent="0.25">
      <c r="B13" s="47">
        <f>TotalLiabilites</f>
        <v>181200</v>
      </c>
      <c r="E13" s="43"/>
      <c r="G13" s="35"/>
      <c r="H13" s="35"/>
      <c r="I13" s="37"/>
    </row>
    <row r="14" spans="2:10" ht="18.75" customHeight="1" x14ac:dyDescent="0.25">
      <c r="B14" s="47"/>
      <c r="C14" s="35"/>
      <c r="D14" s="38" t="s">
        <v>27</v>
      </c>
      <c r="E14" s="39">
        <f>SUBTOTAL(109,tblUnsecured[DETTE])</f>
        <v>16700</v>
      </c>
      <c r="G14" s="35"/>
      <c r="H14" s="38" t="s">
        <v>27</v>
      </c>
      <c r="I14" s="39">
        <f>SUBTOTAL(109,tblSecured[DETTE])</f>
        <v>164500</v>
      </c>
    </row>
    <row r="15" spans="2:10" ht="18.75" customHeight="1" x14ac:dyDescent="0.25">
      <c r="B15" s="48" t="s">
        <v>59</v>
      </c>
    </row>
    <row r="16" spans="2:10" ht="18.75" customHeight="1" x14ac:dyDescent="0.25">
      <c r="B16" s="48"/>
    </row>
  </sheetData>
  <mergeCells count="2">
    <mergeCell ref="B13:B14"/>
    <mergeCell ref="B15:B16"/>
  </mergeCells>
  <printOptions horizontalCentered="1"/>
  <pageMargins left="0.7" right="0.7" top="0.75" bottom="0.75" header="0.3" footer="0.3"/>
  <pageSetup scale="8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23"/>
  <sheetViews>
    <sheetView workbookViewId="0">
      <selection activeCell="B20" sqref="B20"/>
    </sheetView>
  </sheetViews>
  <sheetFormatPr defaultColWidth="6.5703125" defaultRowHeight="12.75" x14ac:dyDescent="0.25"/>
  <cols>
    <col min="1" max="1" width="13.28515625" customWidth="1"/>
    <col min="2" max="2" width="15.85546875" customWidth="1"/>
    <col min="3" max="3" width="14.28515625" customWidth="1"/>
  </cols>
  <sheetData>
    <row r="2" spans="2:3" x14ac:dyDescent="0.25">
      <c r="B2" t="s">
        <v>3</v>
      </c>
    </row>
    <row r="11" spans="2:3" ht="15.75" x14ac:dyDescent="0.3">
      <c r="B11" s="8" t="str">
        <f>tblCash[[#Headers],[TRÉSORERIE]]</f>
        <v>TRÉSORERIE</v>
      </c>
      <c r="C11" s="7">
        <f>SUM(tblCash[MONTANT])</f>
        <v>46300</v>
      </c>
    </row>
    <row r="12" spans="2:3" ht="15.75" x14ac:dyDescent="0.3">
      <c r="B12" s="8" t="str">
        <f>tblInvestments[[#Headers],[INVESTISSEMENTS]]</f>
        <v>INVESTISSEMENTS</v>
      </c>
      <c r="C12" s="7">
        <f>SUM(tblInvestments[MONTANT])</f>
        <v>35000</v>
      </c>
    </row>
    <row r="13" spans="2:3" ht="15.75" x14ac:dyDescent="0.3">
      <c r="B13" s="8" t="str">
        <f>tblRetirement[[#Headers],[RETRAITE]]</f>
        <v>RETRAITE</v>
      </c>
      <c r="C13" s="7">
        <f>SUM(tblRetirement[MONTANT])</f>
        <v>20000</v>
      </c>
    </row>
    <row r="14" spans="2:3" ht="15.75" x14ac:dyDescent="0.3">
      <c r="B14" s="8" t="str">
        <f>tblPersonal[[#Headers],[PERSONNEL]]</f>
        <v>PERSONNEL</v>
      </c>
      <c r="C14" s="7">
        <f>SUM(tblPersonal[MONTANT])</f>
        <v>230300</v>
      </c>
    </row>
    <row r="15" spans="2:3" ht="15.75" x14ac:dyDescent="0.3">
      <c r="B15" s="3" t="s">
        <v>0</v>
      </c>
      <c r="C15" s="4">
        <f>SUM(tblCash[MONTANT],tblInvestments[MONTANT],tblRetirement[MONTANT],tblPersonal[MONTANT])</f>
        <v>331600</v>
      </c>
    </row>
    <row r="18" spans="2:3" ht="15.75" x14ac:dyDescent="0.3">
      <c r="B18" s="8" t="str">
        <f>tblUnsecured[[#Headers],[NON COUVERT]]</f>
        <v>NON COUVERT</v>
      </c>
      <c r="C18" s="7">
        <f>SUM(tblUnsecured[DETTE])</f>
        <v>16700</v>
      </c>
    </row>
    <row r="19" spans="2:3" ht="15.75" x14ac:dyDescent="0.3">
      <c r="B19" s="8" t="str">
        <f>tblSecured[[#Headers],[COUVERT]]</f>
        <v>COUVERT</v>
      </c>
      <c r="C19" s="7">
        <f>SUM(tblSecured[DETTE])</f>
        <v>164500</v>
      </c>
    </row>
    <row r="20" spans="2:3" ht="15.75" x14ac:dyDescent="0.3">
      <c r="B20" s="3" t="s">
        <v>1</v>
      </c>
      <c r="C20" s="4">
        <f>SUM(tblUnsecured[DETTE],tblSecured[DETTE])</f>
        <v>181200</v>
      </c>
    </row>
    <row r="22" spans="2:3" x14ac:dyDescent="0.25">
      <c r="B22" s="2"/>
      <c r="C22" s="2"/>
    </row>
    <row r="23" spans="2:3" ht="15.75" x14ac:dyDescent="0.3">
      <c r="B23" s="5" t="s">
        <v>2</v>
      </c>
      <c r="C23" s="6">
        <f>C15-C20</f>
        <v>150400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1366969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>Ever wanted to know how much you're worth? This easy to use template will calculate that for you. Simply input your assets and liabilities and visually see the results.
</APDescription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2011-12-14T23:39:00+00:00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>Complete</TemplateStatus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2035-01-01T08:00:00+00:00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RecommendationsModifier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TP102802355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712748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REDMOND\v-aptall</DisplayName>
        <AccountId>2566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>Complete</EditorialStatus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4D6CDC-838F-4539-8BCB-62707D871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3133EA-3230-4678-97BB-C7E816A5227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88339C-284F-4790-A890-8F28ACD3AC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VUE D'ENSEMBLE</vt:lpstr>
      <vt:lpstr>ACTIFS</vt:lpstr>
      <vt:lpstr>PASSIFS</vt:lpstr>
      <vt:lpstr>calculations</vt:lpstr>
      <vt:lpstr>NetWorth</vt:lpstr>
      <vt:lpstr>'VUE D''ENSEMBLE'!Print_Area</vt:lpstr>
      <vt:lpstr>TotalAssets</vt:lpstr>
      <vt:lpstr>TotalLiabilites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2012-05-24T22:25:18Z</dcterms:created>
  <dcterms:modified xsi:type="dcterms:W3CDTF">2018-09-29T11:22:10Z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